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0" yWindow="75" windowWidth="8460" windowHeight="9120" activeTab="0"/>
  </bookViews>
  <sheets>
    <sheet name="RCFORM" sheetId="1" r:id="rId1"/>
    <sheet name="graph" sheetId="2" r:id="rId2"/>
  </sheets>
  <definedNames>
    <definedName name="_xlnm.Print_Area" localSheetId="0">'RCFORM'!$A$1:$N$33</definedName>
  </definedNames>
  <calcPr fullCalcOnLoad="1"/>
</workbook>
</file>

<file path=xl/sharedStrings.xml><?xml version="1.0" encoding="utf-8"?>
<sst xmlns="http://schemas.openxmlformats.org/spreadsheetml/2006/main" count="66" uniqueCount="60">
  <si>
    <t>Enter measurements (dB) HERE  and HERE</t>
  </si>
  <si>
    <t xml:space="preserve">        V</t>
  </si>
  <si>
    <t>Expected</t>
  </si>
  <si>
    <t>Error (dB)</t>
  </si>
  <si>
    <t>Anritsu Power Meter s/n:</t>
  </si>
  <si>
    <t>Measured Level (dB)</t>
  </si>
  <si>
    <t xml:space="preserve">     CHA</t>
  </si>
  <si>
    <t xml:space="preserve">    CHB</t>
  </si>
  <si>
    <t>Level(dB)</t>
  </si>
  <si>
    <t xml:space="preserve">     CHB</t>
  </si>
  <si>
    <t>Firmware:</t>
  </si>
  <si>
    <t>Range Calibrator s/n:</t>
  </si>
  <si>
    <t>Range 1 Lower</t>
  </si>
  <si>
    <t>Operator:</t>
  </si>
  <si>
    <t>Range 2 Upper</t>
  </si>
  <si>
    <t>Date:</t>
  </si>
  <si>
    <t>Range 2 Lower</t>
  </si>
  <si>
    <t>Range 3 Upper</t>
  </si>
  <si>
    <t>Range 3 Lower</t>
  </si>
  <si>
    <t>Range 4 Upper</t>
  </si>
  <si>
    <t>Range 4 Lower</t>
  </si>
  <si>
    <t>Range 5 Upper</t>
  </si>
  <si>
    <t>Range 5 Lower</t>
  </si>
  <si>
    <t xml:space="preserve">   MEASURED (dB)</t>
  </si>
  <si>
    <t xml:space="preserve">           SPECIFICATIONS (dB)</t>
  </si>
  <si>
    <t xml:space="preserve">           RESULTS</t>
  </si>
  <si>
    <t xml:space="preserve">    CHA</t>
  </si>
  <si>
    <t xml:space="preserve">                       CHA  &amp;  CHB</t>
  </si>
  <si>
    <t>Range 1 Absolute Error</t>
  </si>
  <si>
    <t>Range 1 Linearity</t>
  </si>
  <si>
    <t>Ranges 1-2 Change</t>
  </si>
  <si>
    <t>Range 2 Linearity</t>
  </si>
  <si>
    <t>Ranges 2-3 Change</t>
  </si>
  <si>
    <t>Range 3 Absolute Error</t>
  </si>
  <si>
    <t>Range 3 Linearity</t>
  </si>
  <si>
    <t>Ranges 3-4 Change</t>
  </si>
  <si>
    <t>Range 4 Linearity</t>
  </si>
  <si>
    <t>Range 4-5 Change</t>
  </si>
  <si>
    <t>Range 5 Linearity</t>
  </si>
  <si>
    <t>NOTE:            For single-channel meter, leave  the CHB Measured Level column empty - Results  will then show</t>
  </si>
  <si>
    <t xml:space="preserve">     N/A</t>
  </si>
  <si>
    <t>in  the CHB columns.</t>
  </si>
  <si>
    <t xml:space="preserve">     -0.028&lt;=R1U&lt;=0.028</t>
  </si>
  <si>
    <t xml:space="preserve">     -0.028&lt;=R1U-R1L&lt;=0.028</t>
  </si>
  <si>
    <t xml:space="preserve">     -0.028&lt;=R1L-R2U&lt;=0.028</t>
  </si>
  <si>
    <t xml:space="preserve">     -0.028&lt;=2RU-R2L&lt;=0.028</t>
  </si>
  <si>
    <t xml:space="preserve">     -0.028&lt;=R2L-R3U&lt;=0.028</t>
  </si>
  <si>
    <t xml:space="preserve">     -0.028&lt;=R3U&lt;=0.028</t>
  </si>
  <si>
    <t xml:space="preserve">     -0.028&lt;=R3U-R3L&lt;=0.028</t>
  </si>
  <si>
    <t xml:space="preserve">     -0.028&lt;=R3L-R4U&lt;=0.028</t>
  </si>
  <si>
    <t xml:space="preserve">     -0.028&lt;=R4U-R4L&lt;=0.028</t>
  </si>
  <si>
    <t xml:space="preserve">     -0.075&lt;=R4L-R5U&lt;=0.075</t>
  </si>
  <si>
    <t xml:space="preserve">     -0.23&lt;=R5U-R5L&lt;=0.23</t>
  </si>
  <si>
    <t>Level</t>
  </si>
  <si>
    <t>Error</t>
  </si>
  <si>
    <t>Pass/Fail</t>
  </si>
  <si>
    <t>Range 1 Upper</t>
  </si>
  <si>
    <t>Range Calibrator ML2419A Verification Spreadsheet For ML243XA and ML240XA</t>
  </si>
  <si>
    <t>RF Calibrator Output 0dBm</t>
  </si>
  <si>
    <t>Specification 0dBm ± 0.03 dB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</si>
</sst>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00"/>
    <numFmt numFmtId="174" formatCode="0.00000"/>
    <numFmt numFmtId="175" formatCode="0.000000"/>
    <numFmt numFmtId="176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49" fontId="0" fillId="0" borderId="1" xfId="0" applyNumberFormat="1" applyBorder="1" applyAlignment="1" applyProtection="1">
      <alignment/>
      <protection locked="0"/>
    </xf>
    <xf numFmtId="49" fontId="0" fillId="0" borderId="2" xfId="0" applyNumberFormat="1" applyBorder="1" applyAlignment="1" applyProtection="1">
      <alignment/>
      <protection locked="0"/>
    </xf>
    <xf numFmtId="49" fontId="0" fillId="0" borderId="3" xfId="0" applyNumberFormat="1" applyBorder="1" applyAlignment="1" applyProtection="1">
      <alignment/>
      <protection locked="0"/>
    </xf>
    <xf numFmtId="49" fontId="0" fillId="0" borderId="4" xfId="0" applyNumberFormat="1" applyBorder="1" applyAlignment="1" applyProtection="1">
      <alignment/>
      <protection locked="0"/>
    </xf>
    <xf numFmtId="49" fontId="0" fillId="0" borderId="5" xfId="0" applyNumberFormat="1" applyBorder="1" applyAlignment="1" applyProtection="1">
      <alignment/>
      <protection locked="0"/>
    </xf>
    <xf numFmtId="49" fontId="0" fillId="0" borderId="6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/>
    </xf>
    <xf numFmtId="173" fontId="0" fillId="0" borderId="7" xfId="0" applyNumberFormat="1" applyBorder="1" applyAlignment="1" applyProtection="1">
      <alignment/>
      <protection locked="0"/>
    </xf>
    <xf numFmtId="173" fontId="0" fillId="0" borderId="8" xfId="0" applyNumberFormat="1" applyBorder="1" applyAlignment="1" applyProtection="1">
      <alignment/>
      <protection locked="0"/>
    </xf>
    <xf numFmtId="173" fontId="0" fillId="0" borderId="9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Continuous"/>
      <protection/>
    </xf>
    <xf numFmtId="0" fontId="5" fillId="0" borderId="11" xfId="0" applyFont="1" applyBorder="1" applyAlignment="1" applyProtection="1">
      <alignment horizontal="centerContinuous"/>
      <protection/>
    </xf>
    <xf numFmtId="14" fontId="5" fillId="0" borderId="10" xfId="0" applyNumberFormat="1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3" fontId="0" fillId="0" borderId="18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72" fontId="0" fillId="0" borderId="21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0" fillId="0" borderId="18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173" fontId="0" fillId="0" borderId="10" xfId="0" applyNumberForma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73" fontId="0" fillId="0" borderId="0" xfId="0" applyNumberForma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49" fontId="0" fillId="0" borderId="24" xfId="0" applyNumberFormat="1" applyBorder="1" applyAlignment="1" applyProtection="1">
      <alignment/>
      <protection/>
    </xf>
    <xf numFmtId="49" fontId="0" fillId="0" borderId="29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172" fontId="0" fillId="0" borderId="31" xfId="0" applyNumberFormat="1" applyBorder="1" applyAlignment="1" applyProtection="1">
      <alignment/>
      <protection hidden="1"/>
    </xf>
    <xf numFmtId="172" fontId="0" fillId="0" borderId="19" xfId="0" applyNumberForma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Error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905"/>
          <c:w val="0.83175"/>
          <c:h val="0.8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RCFORM!$F$4:$F$5</c:f>
              <c:strCache>
                <c:ptCount val="1"/>
                <c:pt idx="0">
                  <c:v>Error (dB)      CHA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RCFORM!$E$6:$E$15</c:f>
              <c:numCache>
                <c:ptCount val="10"/>
                <c:pt idx="0">
                  <c:v>6.9897</c:v>
                </c:pt>
                <c:pt idx="1">
                  <c:v>-11.8342</c:v>
                </c:pt>
                <c:pt idx="2">
                  <c:v>-11.8342</c:v>
                </c:pt>
                <c:pt idx="3">
                  <c:v>-25.7741</c:v>
                </c:pt>
                <c:pt idx="4">
                  <c:v>-25.8606</c:v>
                </c:pt>
                <c:pt idx="5">
                  <c:v>-41.8031</c:v>
                </c:pt>
                <c:pt idx="6">
                  <c:v>-41.8031</c:v>
                </c:pt>
                <c:pt idx="7">
                  <c:v>-57.8139</c:v>
                </c:pt>
                <c:pt idx="8">
                  <c:v>-57.8139</c:v>
                </c:pt>
                <c:pt idx="9">
                  <c:v>-61.726</c:v>
                </c:pt>
              </c:numCache>
            </c:numRef>
          </c:xVal>
          <c:yVal>
            <c:numRef>
              <c:f>RCFORM!$F$6:$F$15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RCFORM!$G$4:$G$5</c:f>
              <c:strCache>
                <c:ptCount val="1"/>
                <c:pt idx="0">
                  <c:v>Error (dB)      CHB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RCFORM!$E$6:$E$15</c:f>
              <c:numCache>
                <c:ptCount val="10"/>
                <c:pt idx="0">
                  <c:v>6.9897</c:v>
                </c:pt>
                <c:pt idx="1">
                  <c:v>-11.8342</c:v>
                </c:pt>
                <c:pt idx="2">
                  <c:v>-11.8342</c:v>
                </c:pt>
                <c:pt idx="3">
                  <c:v>-25.7741</c:v>
                </c:pt>
                <c:pt idx="4">
                  <c:v>-25.8606</c:v>
                </c:pt>
                <c:pt idx="5">
                  <c:v>-41.8031</c:v>
                </c:pt>
                <c:pt idx="6">
                  <c:v>-41.8031</c:v>
                </c:pt>
                <c:pt idx="7">
                  <c:v>-57.8139</c:v>
                </c:pt>
                <c:pt idx="8">
                  <c:v>-57.8139</c:v>
                </c:pt>
                <c:pt idx="9">
                  <c:v>-61.726</c:v>
                </c:pt>
              </c:numCache>
            </c:numRef>
          </c:xVal>
          <c:yVal>
            <c:numRef>
              <c:f>RCFORM!$G$6:$G$15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60619783"/>
        <c:axId val="8707136"/>
      </c:scatterChart>
      <c:valAx>
        <c:axId val="60619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Level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707136"/>
        <c:crosses val="autoZero"/>
        <c:crossBetween val="midCat"/>
        <c:dispUnits/>
      </c:valAx>
      <c:valAx>
        <c:axId val="8707136"/>
        <c:scaling>
          <c:orientation val="minMax"/>
          <c:max val="0.0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Error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6197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13</xdr:col>
      <xdr:colOff>600075</xdr:colOff>
      <xdr:row>34</xdr:row>
      <xdr:rowOff>0</xdr:rowOff>
    </xdr:to>
    <xdr:graphicFrame>
      <xdr:nvGraphicFramePr>
        <xdr:cNvPr id="1" name="Chart 6"/>
        <xdr:cNvGraphicFramePr/>
      </xdr:nvGraphicFramePr>
      <xdr:xfrm>
        <a:off x="9525" y="9525"/>
        <a:ext cx="85153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75" zoomScaleNormal="75" workbookViewId="0" topLeftCell="A1">
      <selection activeCell="L12" sqref="L12"/>
    </sheetView>
  </sheetViews>
  <sheetFormatPr defaultColWidth="9.140625" defaultRowHeight="12.75"/>
  <cols>
    <col min="1" max="1" width="21.140625" style="0" customWidth="1"/>
    <col min="5" max="5" width="9.7109375" style="0" customWidth="1"/>
    <col min="6" max="7" width="9.8515625" style="0" customWidth="1"/>
    <col min="9" max="9" width="6.8515625" style="0" customWidth="1"/>
  </cols>
  <sheetData>
    <row r="1" spans="1:13" ht="15.75">
      <c r="A1" s="16" t="s">
        <v>57</v>
      </c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8"/>
    </row>
    <row r="2" spans="1:13" ht="12.75">
      <c r="A2" s="4"/>
      <c r="B2" s="4"/>
      <c r="C2" s="4"/>
      <c r="D2" s="19"/>
      <c r="E2" s="4"/>
      <c r="F2" s="4"/>
      <c r="G2" s="4"/>
      <c r="H2" s="4"/>
      <c r="I2" s="4"/>
      <c r="J2" s="4"/>
      <c r="K2" s="4"/>
      <c r="L2" s="4"/>
      <c r="M2" s="4"/>
    </row>
    <row r="3" spans="1:13" ht="13.5" thickBo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25" thickBot="1" thickTop="1">
      <c r="A4" s="4"/>
      <c r="B4" s="4" t="s">
        <v>1</v>
      </c>
      <c r="C4" s="4" t="s">
        <v>1</v>
      </c>
      <c r="D4" s="4"/>
      <c r="E4" s="20" t="s">
        <v>2</v>
      </c>
      <c r="F4" s="20" t="s">
        <v>3</v>
      </c>
      <c r="G4" s="21" t="s">
        <v>3</v>
      </c>
      <c r="H4" s="4"/>
      <c r="I4" s="22" t="s">
        <v>4</v>
      </c>
      <c r="J4" s="23"/>
      <c r="K4" s="23"/>
      <c r="L4" s="6"/>
      <c r="M4" s="7"/>
    </row>
    <row r="5" spans="1:13" ht="14.25" thickBot="1" thickTop="1">
      <c r="A5" s="24" t="s">
        <v>5</v>
      </c>
      <c r="B5" s="23" t="s">
        <v>6</v>
      </c>
      <c r="C5" s="25" t="s">
        <v>7</v>
      </c>
      <c r="D5" s="4"/>
      <c r="E5" s="26" t="s">
        <v>8</v>
      </c>
      <c r="F5" s="27" t="s">
        <v>6</v>
      </c>
      <c r="G5" s="28" t="s">
        <v>9</v>
      </c>
      <c r="H5" s="4"/>
      <c r="I5" s="29" t="s">
        <v>10</v>
      </c>
      <c r="J5" s="19"/>
      <c r="K5" s="19"/>
      <c r="L5" s="8"/>
      <c r="M5" s="9"/>
    </row>
    <row r="6" spans="1:13" ht="13.5" thickTop="1">
      <c r="A6" s="29" t="s">
        <v>56</v>
      </c>
      <c r="B6" s="13"/>
      <c r="C6" s="13"/>
      <c r="D6" s="4"/>
      <c r="E6" s="30">
        <v>6.9897</v>
      </c>
      <c r="F6" s="52" t="str">
        <f aca="true" t="shared" si="0" ref="F6:F15">IF(B6=0,$J$32,B6-E6)</f>
        <v>     N/A</v>
      </c>
      <c r="G6" s="52" t="str">
        <f aca="true" t="shared" si="1" ref="G6:G15">IF(C6=0,$J$32,C6-E6)</f>
        <v>     N/A</v>
      </c>
      <c r="H6" s="4"/>
      <c r="I6" s="29" t="s">
        <v>11</v>
      </c>
      <c r="J6" s="19"/>
      <c r="K6" s="19"/>
      <c r="L6" s="8"/>
      <c r="M6" s="9"/>
    </row>
    <row r="7" spans="1:13" ht="12.75">
      <c r="A7" s="29" t="s">
        <v>12</v>
      </c>
      <c r="B7" s="14"/>
      <c r="C7" s="14"/>
      <c r="D7" s="4"/>
      <c r="E7" s="30">
        <v>-11.8342</v>
      </c>
      <c r="F7" s="52" t="str">
        <f t="shared" si="0"/>
        <v>     N/A</v>
      </c>
      <c r="G7" s="52" t="str">
        <f t="shared" si="1"/>
        <v>     N/A</v>
      </c>
      <c r="H7" s="4"/>
      <c r="I7" s="29" t="s">
        <v>13</v>
      </c>
      <c r="J7" s="19"/>
      <c r="K7" s="19"/>
      <c r="L7" s="8"/>
      <c r="M7" s="9"/>
    </row>
    <row r="8" spans="1:13" ht="13.5" thickBot="1">
      <c r="A8" s="29" t="s">
        <v>14</v>
      </c>
      <c r="B8" s="14"/>
      <c r="C8" s="14"/>
      <c r="D8" s="4"/>
      <c r="E8" s="30">
        <v>-11.8342</v>
      </c>
      <c r="F8" s="52" t="str">
        <f t="shared" si="0"/>
        <v>     N/A</v>
      </c>
      <c r="G8" s="52" t="str">
        <f t="shared" si="1"/>
        <v>     N/A</v>
      </c>
      <c r="H8" s="4"/>
      <c r="I8" s="31" t="s">
        <v>15</v>
      </c>
      <c r="J8" s="32"/>
      <c r="K8" s="32"/>
      <c r="L8" s="11"/>
      <c r="M8" s="10"/>
    </row>
    <row r="9" spans="1:13" ht="13.5" thickTop="1">
      <c r="A9" s="29" t="s">
        <v>16</v>
      </c>
      <c r="B9" s="14"/>
      <c r="C9" s="14"/>
      <c r="D9" s="4"/>
      <c r="E9" s="30">
        <v>-25.7741</v>
      </c>
      <c r="F9" s="52" t="str">
        <f t="shared" si="0"/>
        <v>     N/A</v>
      </c>
      <c r="G9" s="52" t="str">
        <f t="shared" si="1"/>
        <v>     N/A</v>
      </c>
      <c r="H9" s="4"/>
      <c r="I9" s="4"/>
      <c r="J9" s="4"/>
      <c r="K9" s="4"/>
      <c r="L9" s="4"/>
      <c r="M9" s="4"/>
    </row>
    <row r="10" spans="1:13" ht="12.75">
      <c r="A10" s="29" t="s">
        <v>17</v>
      </c>
      <c r="B10" s="14"/>
      <c r="C10" s="14"/>
      <c r="D10" s="4"/>
      <c r="E10" s="30">
        <v>-25.8606</v>
      </c>
      <c r="F10" s="52" t="str">
        <f t="shared" si="0"/>
        <v>     N/A</v>
      </c>
      <c r="G10" s="52" t="str">
        <f t="shared" si="1"/>
        <v>     N/A</v>
      </c>
      <c r="H10" s="4"/>
      <c r="I10" s="33"/>
      <c r="J10" s="4"/>
      <c r="K10" s="4"/>
      <c r="L10" s="4"/>
      <c r="M10" s="4"/>
    </row>
    <row r="11" spans="1:12" ht="12.75">
      <c r="A11" s="29" t="s">
        <v>18</v>
      </c>
      <c r="B11" s="14"/>
      <c r="C11" s="14"/>
      <c r="D11" s="4"/>
      <c r="E11" s="30">
        <v>-41.8031</v>
      </c>
      <c r="F11" s="52" t="str">
        <f t="shared" si="0"/>
        <v>     N/A</v>
      </c>
      <c r="G11" s="52" t="str">
        <f t="shared" si="1"/>
        <v>     N/A</v>
      </c>
      <c r="H11" s="4"/>
      <c r="I11" s="54" t="s">
        <v>58</v>
      </c>
      <c r="J11" s="4"/>
      <c r="K11" s="4"/>
      <c r="L11" s="4" t="s">
        <v>59</v>
      </c>
    </row>
    <row r="12" spans="1:13" ht="13.5" thickBot="1">
      <c r="A12" s="29" t="s">
        <v>19</v>
      </c>
      <c r="B12" s="14"/>
      <c r="C12" s="14"/>
      <c r="D12" s="4"/>
      <c r="E12" s="30">
        <v>-41.8031</v>
      </c>
      <c r="F12" s="52" t="str">
        <f t="shared" si="0"/>
        <v>     N/A</v>
      </c>
      <c r="G12" s="52" t="str">
        <f t="shared" si="1"/>
        <v>     N/A</v>
      </c>
      <c r="H12" s="4"/>
      <c r="I12" s="4" t="s">
        <v>53</v>
      </c>
      <c r="J12" t="s">
        <v>54</v>
      </c>
      <c r="K12" s="4" t="s">
        <v>55</v>
      </c>
      <c r="L12" s="4"/>
      <c r="M12" s="4"/>
    </row>
    <row r="13" spans="1:13" ht="13.5" thickBot="1">
      <c r="A13" s="29" t="s">
        <v>20</v>
      </c>
      <c r="B13" s="14"/>
      <c r="C13" s="14"/>
      <c r="D13" s="4"/>
      <c r="E13" s="30">
        <v>-57.8139</v>
      </c>
      <c r="F13" s="52" t="str">
        <f t="shared" si="0"/>
        <v>     N/A</v>
      </c>
      <c r="G13" s="52" t="str">
        <f t="shared" si="1"/>
        <v>     N/A</v>
      </c>
      <c r="H13" s="4"/>
      <c r="I13" s="55"/>
      <c r="J13" s="58">
        <f>SUM(I13-0)</f>
        <v>0</v>
      </c>
      <c r="K13" s="57" t="str">
        <f>IF(J13&gt;0.03,"FAIL",IF(J13&lt;-0.03,"FAIL","PASS"))</f>
        <v>PASS</v>
      </c>
      <c r="L13" s="56"/>
      <c r="M13" s="4"/>
    </row>
    <row r="14" spans="1:13" ht="12.75">
      <c r="A14" s="29" t="s">
        <v>21</v>
      </c>
      <c r="B14" s="14"/>
      <c r="C14" s="14"/>
      <c r="D14" s="4"/>
      <c r="E14" s="30">
        <v>-57.8139</v>
      </c>
      <c r="F14" s="52" t="str">
        <f t="shared" si="0"/>
        <v>     N/A</v>
      </c>
      <c r="G14" s="52" t="str">
        <f t="shared" si="1"/>
        <v>     N/A</v>
      </c>
      <c r="H14" s="4"/>
      <c r="I14" s="4"/>
      <c r="J14" s="4"/>
      <c r="K14" s="4"/>
      <c r="L14" s="4"/>
      <c r="M14" s="4"/>
    </row>
    <row r="15" spans="1:13" ht="13.5" thickBot="1">
      <c r="A15" s="31" t="s">
        <v>22</v>
      </c>
      <c r="B15" s="15"/>
      <c r="C15" s="15"/>
      <c r="D15" s="4"/>
      <c r="E15" s="34">
        <v>-61.726</v>
      </c>
      <c r="F15" s="53" t="str">
        <f t="shared" si="0"/>
        <v>     N/A</v>
      </c>
      <c r="G15" s="53" t="str">
        <f t="shared" si="1"/>
        <v>     N/A</v>
      </c>
      <c r="H15" s="4"/>
      <c r="I15" s="4"/>
      <c r="J15" s="4"/>
      <c r="K15" s="4"/>
      <c r="L15" s="4"/>
      <c r="M15" s="4"/>
    </row>
    <row r="16" spans="1:13" ht="13.5" thickTop="1">
      <c r="A16" s="4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35"/>
      <c r="B17" s="36"/>
      <c r="C17" s="36"/>
      <c r="D17" s="36"/>
      <c r="E17" s="19"/>
      <c r="F17" s="19"/>
      <c r="G17" s="19"/>
      <c r="H17" s="19"/>
      <c r="I17" s="19"/>
      <c r="J17" s="19"/>
      <c r="K17" s="19"/>
      <c r="L17" s="4"/>
      <c r="M17" s="4"/>
    </row>
    <row r="18" spans="1:13" ht="12.75">
      <c r="A18" s="37"/>
      <c r="B18" s="38"/>
      <c r="C18" s="39" t="s">
        <v>23</v>
      </c>
      <c r="D18" s="40"/>
      <c r="E18" s="38"/>
      <c r="F18" s="37" t="s">
        <v>24</v>
      </c>
      <c r="G18" s="38"/>
      <c r="H18" s="21"/>
      <c r="I18" s="38"/>
      <c r="J18" s="37" t="s">
        <v>25</v>
      </c>
      <c r="K18" s="21"/>
      <c r="L18" s="4"/>
      <c r="M18" s="4"/>
    </row>
    <row r="19" spans="1:13" ht="12.75">
      <c r="A19" s="41"/>
      <c r="B19" s="42"/>
      <c r="C19" s="43" t="s">
        <v>26</v>
      </c>
      <c r="D19" s="43" t="s">
        <v>7</v>
      </c>
      <c r="E19" s="44"/>
      <c r="F19" s="41" t="s">
        <v>27</v>
      </c>
      <c r="G19" s="44"/>
      <c r="H19" s="28"/>
      <c r="I19" s="44"/>
      <c r="J19" s="43" t="s">
        <v>6</v>
      </c>
      <c r="K19" s="43" t="s">
        <v>9</v>
      </c>
      <c r="L19" s="12"/>
      <c r="M19" s="12"/>
    </row>
    <row r="20" spans="1:13" ht="12.75">
      <c r="A20" s="35" t="s">
        <v>28</v>
      </c>
      <c r="B20" s="45"/>
      <c r="C20" s="52" t="str">
        <f>IF($B$6=0,$J$32,F6)</f>
        <v>     N/A</v>
      </c>
      <c r="D20" s="52" t="str">
        <f>IF($C$6=0,$J$32,G6)</f>
        <v>     N/A</v>
      </c>
      <c r="E20" s="4"/>
      <c r="F20" s="47" t="s">
        <v>42</v>
      </c>
      <c r="G20" s="4"/>
      <c r="H20" s="46"/>
      <c r="I20" s="19"/>
      <c r="J20" s="49" t="str">
        <f>IF($B$6=0,$J$32,IF($F$6&gt;0.028,"FAIL",IF($F$6&gt;=-0.028,"PASS",IF($F$6&lt;-0.028,"FAIL"))))</f>
        <v>     N/A</v>
      </c>
      <c r="K20" s="49" t="str">
        <f>IF($C$6=0,$J$32,IF($G$6&gt;0.028,"FAIL",IF($G$6&gt;=-0.028,"PASS",IF($G$6&lt;-0.028,"FAIL"))))</f>
        <v>     N/A</v>
      </c>
      <c r="L20" s="12"/>
      <c r="M20" s="12"/>
    </row>
    <row r="21" spans="1:13" ht="12.75">
      <c r="A21" s="35" t="s">
        <v>29</v>
      </c>
      <c r="B21" s="45"/>
      <c r="C21" s="52" t="str">
        <f>IF($B$6=0,$J$32,IF($B$7=0,$J$32,F6-F7))</f>
        <v>     N/A</v>
      </c>
      <c r="D21" s="52" t="str">
        <f>IF($C$6=0,$J$32,IF($C$7=0,$J$32,G6-G7))</f>
        <v>     N/A</v>
      </c>
      <c r="E21" s="4"/>
      <c r="F21" s="47" t="s">
        <v>43</v>
      </c>
      <c r="G21" s="4"/>
      <c r="H21" s="46"/>
      <c r="I21" s="19"/>
      <c r="J21" s="50" t="str">
        <f>IF($B$6=0,$J$32,IF($B$7=0,$J$32,IF($F$6-$F$7&gt;0.028,"FAIL",IF($F$6-$F$7&gt;=-0.028,"PASS",IF($F$6-$F$7&lt;-0.028,"FAIL")))))</f>
        <v>     N/A</v>
      </c>
      <c r="K21" s="50" t="str">
        <f>IF($C$6=0,$J$32,IF($C$7=0,$J$32,IF($G$6-$G$7&gt;0.028,"FAIL",IF($G$6-$G$7&gt;=-0.028,"PASS",IF($G$6-$G$7&lt;-0.028,"FAIL")))))</f>
        <v>     N/A</v>
      </c>
      <c r="L21" s="12"/>
      <c r="M21" s="12"/>
    </row>
    <row r="22" spans="1:13" ht="12.75">
      <c r="A22" s="35" t="s">
        <v>30</v>
      </c>
      <c r="B22" s="45"/>
      <c r="C22" s="52" t="str">
        <f>IF($B$7=0,$J$32,IF($B$8=0,$J$32,F7-F8))</f>
        <v>     N/A</v>
      </c>
      <c r="D22" s="52" t="str">
        <f>IF($C$7=0,$J$32,IF($C$8=0,$J$32,G7-G8))</f>
        <v>     N/A</v>
      </c>
      <c r="E22" s="4"/>
      <c r="F22" s="47" t="s">
        <v>44</v>
      </c>
      <c r="G22" s="4"/>
      <c r="H22" s="46"/>
      <c r="I22" s="19"/>
      <c r="J22" s="50" t="str">
        <f>IF($B$7=0,$J$32,IF($B$8=0,$J$32,IF($F$7-$F$8&gt;0.028,"FAIL",IF($F$7-$F$8&gt;=-0.028,"PASS",IF($F$7-$F$8&lt;-0.028,"FAIL")))))</f>
        <v>     N/A</v>
      </c>
      <c r="K22" s="50" t="str">
        <f>IF($C$7=0,$J$32,IF($C$8=0,$J$32,IF($G$7-$G$8&gt;0.028,"FAIL",IF($G$7-$G$8&gt;=-0.028,"PASS",IF($G$7-$G$8&lt;-0.028,"FAIL")))))</f>
        <v>     N/A</v>
      </c>
      <c r="L22" s="12"/>
      <c r="M22" s="12"/>
    </row>
    <row r="23" spans="1:13" ht="12.75">
      <c r="A23" s="35" t="s">
        <v>31</v>
      </c>
      <c r="B23" s="45"/>
      <c r="C23" s="52" t="str">
        <f>IF($B$8=0,$J$32,IF($B$9=0,$J$32,F8-F9))</f>
        <v>     N/A</v>
      </c>
      <c r="D23" s="52" t="str">
        <f>IF($C$8=0,$J$32,IF($C$9=0,$J$32,G8-G9))</f>
        <v>     N/A</v>
      </c>
      <c r="E23" s="4"/>
      <c r="F23" s="47" t="s">
        <v>45</v>
      </c>
      <c r="G23" s="4"/>
      <c r="H23" s="46"/>
      <c r="I23" s="19"/>
      <c r="J23" s="50" t="str">
        <f>IF($B$8=0,$J$32,IF($B$9=0,$J$32,IF($F$8-$F$9&gt;0.028,"FAIL",IF($F$8-$F$9&gt;=-0.028,"PASS",IF($F$8-$F$9&lt;-0.028,"FAIL",)))))</f>
        <v>     N/A</v>
      </c>
      <c r="K23" s="50" t="str">
        <f>IF($C$8=0,$J$32,IF($C$9=0,$J$32,IF($G$8-$G$9&gt;0.028,"FAIL",IF($G$8-$G$9&gt;=-0.028,"PASS",IF($G$8-$G$9&lt;-0.028,"FAIL",)))))</f>
        <v>     N/A</v>
      </c>
      <c r="L23" s="12"/>
      <c r="M23" s="12"/>
    </row>
    <row r="24" spans="1:13" ht="12.75">
      <c r="A24" s="35" t="s">
        <v>32</v>
      </c>
      <c r="B24" s="45"/>
      <c r="C24" s="52" t="str">
        <f>IF($B$9=0,$J$32,IF($B$10=0,$J$32,F9-F10))</f>
        <v>     N/A</v>
      </c>
      <c r="D24" s="52" t="str">
        <f>IF($C$9=0,$J$32,IF($C$10=0,$J$32,G9-G10))</f>
        <v>     N/A</v>
      </c>
      <c r="E24" s="4"/>
      <c r="F24" s="47" t="s">
        <v>46</v>
      </c>
      <c r="G24" s="4"/>
      <c r="H24" s="46"/>
      <c r="I24" s="4"/>
      <c r="J24" s="50" t="str">
        <f>IF($B$9=0,$J$32,IF($B$10=0,$J$32,IF($F$9-$F$10&gt;0.028,"FAIL",IF($F$9-$F$10&gt;=-0.028,"PASS",IF($F$9-$F$10&lt;-0.028,"FAIL")))))</f>
        <v>     N/A</v>
      </c>
      <c r="K24" s="50" t="str">
        <f>IF($C$9=0,$J$32,IF($C$10=0,$J$32,IF($G$9-$G$10&gt;0.028,"FAIL",IF($G$9-$G$10&gt;=-0.028,"PASS",IF($G$9-$G$10&lt;-0.028,"FAIL")))))</f>
        <v>     N/A</v>
      </c>
      <c r="L24" s="4"/>
      <c r="M24" s="4"/>
    </row>
    <row r="25" spans="1:13" ht="12.75">
      <c r="A25" s="35" t="s">
        <v>33</v>
      </c>
      <c r="B25" s="45"/>
      <c r="C25" s="52" t="str">
        <f>IF($B$10=0,$J$32,F10)</f>
        <v>     N/A</v>
      </c>
      <c r="D25" s="52" t="str">
        <f>IF($C$10=0,$J$32,G10)</f>
        <v>     N/A</v>
      </c>
      <c r="E25" s="4"/>
      <c r="F25" s="47" t="s">
        <v>47</v>
      </c>
      <c r="G25" s="4"/>
      <c r="H25" s="46"/>
      <c r="I25" s="4"/>
      <c r="J25" s="50" t="str">
        <f>IF($B$10=0,$J$32,IF($F$10&gt;0.028,"FAIL",IF($F$10&gt;=-0.028,"PASS",IF($F$10&lt;-0.028,"FAIL"))))</f>
        <v>     N/A</v>
      </c>
      <c r="K25" s="50" t="str">
        <f>IF($C$10=0,$J$32,IF($G$10&gt;0.028,"FAIL",IF($G$10&gt;=-0.028,"PASS",IF($G$10&lt;-0.028,"FAIL"))))</f>
        <v>     N/A</v>
      </c>
      <c r="L25" s="4"/>
      <c r="M25" s="4"/>
    </row>
    <row r="26" spans="1:13" ht="12.75">
      <c r="A26" s="35" t="s">
        <v>34</v>
      </c>
      <c r="B26" s="45"/>
      <c r="C26" s="52" t="str">
        <f>IF($B$10=0,$J$32,IF($B$11=0,$J$32,F10-F11))</f>
        <v>     N/A</v>
      </c>
      <c r="D26" s="52" t="str">
        <f>IF($C$10=0,$J$32,IF($C$11=0,$J$32,G10-G11))</f>
        <v>     N/A</v>
      </c>
      <c r="E26" s="4"/>
      <c r="F26" s="47" t="s">
        <v>48</v>
      </c>
      <c r="G26" s="4"/>
      <c r="H26" s="46"/>
      <c r="I26" s="4"/>
      <c r="J26" s="50" t="str">
        <f>IF($B$10=0,$J$32,IF($B$11=0,$J$32,IF($F$10-$F$11&gt;0.028,"FAIL",IF($F$10-$F$11&gt;=-0.028,"PASS",IF($F$10-$F$11&lt;-0.028,"FAIL")))))</f>
        <v>     N/A</v>
      </c>
      <c r="K26" s="50" t="str">
        <f>IF($C$10=0,$J$32,IF($C$11=0,$J$32,IF($G$10-$G$11&gt;0.028,"FAIL",IF($G$10-$G$11&gt;=-0.028,"PASS",IF($G$10-$G$11&lt;-0.028,"FAIL")))))</f>
        <v>     N/A</v>
      </c>
      <c r="L26" s="4"/>
      <c r="M26" s="4"/>
    </row>
    <row r="27" spans="1:13" ht="12.75">
      <c r="A27" s="35" t="s">
        <v>35</v>
      </c>
      <c r="B27" s="45"/>
      <c r="C27" s="52" t="str">
        <f>IF($B$11=0,$J$32,IF($B$12=0,$J$32,F11-F12))</f>
        <v>     N/A</v>
      </c>
      <c r="D27" s="52" t="str">
        <f>IF($C$11=0,$J$32,IF($C$12=0,$J$32,G11-G12))</f>
        <v>     N/A</v>
      </c>
      <c r="E27" s="4"/>
      <c r="F27" s="47" t="s">
        <v>49</v>
      </c>
      <c r="G27" s="4"/>
      <c r="H27" s="46"/>
      <c r="I27" s="4"/>
      <c r="J27" s="50" t="str">
        <f>IF($B$11=0,$J$32,IF($B$12=0,$J$32,IF($F$11-$F$12&gt;0.028,"FAIL",IF($F$11-$F$12&gt;=-0.028,"PASS",IF($F$11-$F$12&lt;-0.028,"FAIL")))))</f>
        <v>     N/A</v>
      </c>
      <c r="K27" s="50" t="str">
        <f>IF($C$11=0,$J$32,IF($C$12=0,$J$32,IF($G$11-$G$12&gt;0.028,"FAIL",IF($G$11-$G$12&gt;=-0.028,"PASS",IF($G$11-$G$12&lt;-0.028,"FAIL")))))</f>
        <v>     N/A</v>
      </c>
      <c r="L27" s="4"/>
      <c r="M27" s="4"/>
    </row>
    <row r="28" spans="1:13" ht="12.75">
      <c r="A28" s="35" t="s">
        <v>36</v>
      </c>
      <c r="B28" s="45"/>
      <c r="C28" s="52" t="str">
        <f>IF($B$12=0,$J$32,IF($B$13=0,$J$32,F12-F13))</f>
        <v>     N/A</v>
      </c>
      <c r="D28" s="52" t="str">
        <f>IF($C$12=0,$J$32,IF($C$13=0,$J$32,G12-G13))</f>
        <v>     N/A</v>
      </c>
      <c r="E28" s="4"/>
      <c r="F28" s="47" t="s">
        <v>50</v>
      </c>
      <c r="G28" s="4"/>
      <c r="H28" s="46"/>
      <c r="I28" s="4"/>
      <c r="J28" s="50" t="str">
        <f>IF($B$12=0,$J$32,IF($B$13=0,$J$32,IF($F$12-$F$13&gt;0.028,"FAIL",IF($F$12-$F$13&gt;=-0.028,"PASS",IF($F$12-$F$13&lt;-0.028,"FAIL")))))</f>
        <v>     N/A</v>
      </c>
      <c r="K28" s="50" t="str">
        <f>IF($C$12=0,$J$32,IF($C$13=0,$J$32,IF($G$12-$G$13&gt;0.028,"FAIL",IF($G$12-$G$13&gt;=-0.028,"PASS",IF($G$12-$G$13&lt;-0.028,"FAIL")))))</f>
        <v>     N/A</v>
      </c>
      <c r="L28" s="4"/>
      <c r="M28" s="4"/>
    </row>
    <row r="29" spans="1:13" ht="12.75">
      <c r="A29" s="35" t="s">
        <v>37</v>
      </c>
      <c r="B29" s="45"/>
      <c r="C29" s="52" t="str">
        <f>IF($B$13=0,$J$32,IF($B$14=0,$J$32,F13-F14))</f>
        <v>     N/A</v>
      </c>
      <c r="D29" s="52" t="str">
        <f>IF($C$13=0,$J$32,IF($C$14=0,$J$32,G13-G14))</f>
        <v>     N/A</v>
      </c>
      <c r="E29" s="4"/>
      <c r="F29" s="47" t="s">
        <v>51</v>
      </c>
      <c r="G29" s="4"/>
      <c r="H29" s="46"/>
      <c r="I29" s="4"/>
      <c r="J29" s="50" t="str">
        <f>IF($B$13=0,$J$32,IF($B$14=0,$J$32,IF($F$13-$F$14&gt;0.075,"FAIL",IF($F$13-$F$14&gt;=-0.075,"PASS",IF($F$13-$F$14&lt;-0.075,"FAIL")))))</f>
        <v>     N/A</v>
      </c>
      <c r="K29" s="50" t="str">
        <f>IF($C$13=0,$J$32,IF($C$14=0,$J$32,IF($G$13-$G$14&gt;0.075,"FAIL",IF($G$13-$G$14&gt;=-0.075,"PASS",IF($G$13-$G$14&lt;-0.075,"FAIL")))))</f>
        <v>     N/A</v>
      </c>
      <c r="L29" s="4"/>
      <c r="M29" s="4"/>
    </row>
    <row r="30" spans="1:13" ht="12.75">
      <c r="A30" s="41" t="s">
        <v>38</v>
      </c>
      <c r="B30" s="42"/>
      <c r="C30" s="53" t="str">
        <f>IF($B$14=0,$J$32,IF($B$15=0,$J$32,F14-F15))</f>
        <v>     N/A</v>
      </c>
      <c r="D30" s="53" t="str">
        <f>IF($C$14=0,$J$32,IF($C$15=0,$J$32,G14-G15))</f>
        <v>     N/A</v>
      </c>
      <c r="E30" s="44"/>
      <c r="F30" s="48" t="s">
        <v>52</v>
      </c>
      <c r="G30" s="44"/>
      <c r="H30" s="28"/>
      <c r="I30" s="44"/>
      <c r="J30" s="51" t="str">
        <f>IF($B$14=0,$J$32,IF($B$15=0,$J$32,IF($F$14-$F$15&gt;0.23,"FAIL",IF($F$14-$F$15&gt;=-0.23,"PASS",IF($F$14-$F$15&lt;-0.23,"FAIL")))))</f>
        <v>     N/A</v>
      </c>
      <c r="K30" s="51" t="str">
        <f>IF($C$14=0,$J$32,IF($C$15=0,$J$32,IF($G$14-$G$15&gt;0.23,"FAIL",IF($G$14-$G$15&gt;=-0.23,"PASS",IF($G$14-$G$15&lt;-0.23,"FAIL")))))</f>
        <v>     N/A</v>
      </c>
      <c r="L30" s="4"/>
      <c r="M30" s="4"/>
    </row>
    <row r="31" spans="1:13" ht="12.75">
      <c r="A31" s="4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 t="s">
        <v>39</v>
      </c>
      <c r="B32" s="5"/>
      <c r="C32" s="4"/>
      <c r="D32" s="4"/>
      <c r="E32" s="4"/>
      <c r="F32" s="4"/>
      <c r="G32" s="4"/>
      <c r="H32" s="4"/>
      <c r="I32" s="4"/>
      <c r="J32" s="4" t="s">
        <v>40</v>
      </c>
      <c r="K32" s="4" t="s">
        <v>41</v>
      </c>
      <c r="L32" s="4"/>
      <c r="M32" s="4"/>
    </row>
    <row r="33" spans="2:13" ht="12.75">
      <c r="B33" s="3"/>
      <c r="C33" s="2"/>
      <c r="D33" s="2"/>
      <c r="E33" s="2"/>
      <c r="F33" s="2"/>
      <c r="G33" s="2"/>
      <c r="H33" s="2"/>
      <c r="I33" s="2"/>
      <c r="L33" s="2"/>
      <c r="M33" s="2"/>
    </row>
    <row r="34" ht="12.75">
      <c r="B34" s="1"/>
    </row>
    <row r="35" ht="12.75">
      <c r="B35" s="1"/>
    </row>
    <row r="36" ht="12.75">
      <c r="B36" s="1"/>
    </row>
    <row r="37" ht="12.75">
      <c r="B37" s="1"/>
    </row>
  </sheetData>
  <printOptions gridLines="1"/>
  <pageMargins left="0.551181102362205" right="0.94488188976378" top="1.41732283464567" bottom="0.866141732283465" header="0.511811023622047" footer="0.511811023622047"/>
  <pageSetup fitToHeight="1" fitToWidth="1" horizontalDpi="600" verticalDpi="600" orientation="landscape" paperSize="9" scale="94" r:id="rId1"/>
  <headerFooter alignWithMargins="0">
    <oddHeader xml:space="preserve">&amp;RDOCUMENT  49424.XLS
REV  C  
PAGE 1 OF 2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Q4" sqref="Q4"/>
    </sheetView>
  </sheetViews>
  <sheetFormatPr defaultColWidth="9.140625" defaultRowHeight="12.75"/>
  <sheetData/>
  <sheetProtection password="E692" sheet="1" objects="1" scenarios="1"/>
  <printOptions gridLines="1"/>
  <pageMargins left="0.7480314960629921" right="0.984251968503937" top="1.3779527559055118" bottom="0.5905511811023623" header="0.5118110236220472" footer="0.5118110236220472"/>
  <pageSetup horizontalDpi="600" verticalDpi="600" orientation="landscape" paperSize="9" r:id="rId2"/>
  <headerFooter alignWithMargins="0">
    <oddHeader>&amp;R49424.XLS
REV  C
PAGE 2 OF 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Campbell</dc:creator>
  <cp:keywords/>
  <dc:description/>
  <cp:lastModifiedBy>Donna Flores</cp:lastModifiedBy>
  <cp:lastPrinted>2011-05-23T20:12:35Z</cp:lastPrinted>
  <dcterms:created xsi:type="dcterms:W3CDTF">1999-06-18T10:22:55Z</dcterms:created>
  <dcterms:modified xsi:type="dcterms:W3CDTF">2011-05-23T20:12:48Z</dcterms:modified>
  <cp:category/>
  <cp:version/>
  <cp:contentType/>
  <cp:contentStatus/>
</cp:coreProperties>
</file>